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AC33DA5-C1AA-4CE5-A1B5-6DABBF92A65C}" xr6:coauthVersionLast="36" xr6:coauthVersionMax="47" xr10:uidLastSave="{00000000-0000-0000-0000-000000000000}"/>
  <bookViews>
    <workbookView xWindow="0" yWindow="0" windowWidth="14380" windowHeight="4070" firstSheet="1" activeTab="1" xr2:uid="{00000000-000D-0000-FFFF-FFFF00000000}"/>
  </bookViews>
  <sheets>
    <sheet name="NAME" sheetId="2" r:id="rId1"/>
    <sheet name="Jardine" sheetId="4" r:id="rId2"/>
    <sheet name="Single Step Income" sheetId="5" r:id="rId3"/>
    <sheet name="Statement of Owner's Equity" sheetId="6" r:id="rId4"/>
    <sheet name="Classified Balance Sheet" sheetId="7" r:id="rId5"/>
  </sheets>
  <calcPr calcId="191029"/>
</workbook>
</file>

<file path=xl/calcChain.xml><?xml version="1.0" encoding="utf-8"?>
<calcChain xmlns="http://schemas.openxmlformats.org/spreadsheetml/2006/main">
  <c r="C31" i="7" l="1"/>
  <c r="D25" i="7"/>
  <c r="C15" i="7"/>
  <c r="D21" i="7"/>
  <c r="C14" i="7"/>
  <c r="D24" i="7"/>
  <c r="C11" i="7"/>
  <c r="C7" i="7"/>
  <c r="C13" i="5"/>
  <c r="G1" i="2"/>
  <c r="C13" i="7" l="1"/>
  <c r="C6" i="6"/>
  <c r="D18" i="7"/>
  <c r="D17" i="7"/>
  <c r="D27" i="7"/>
  <c r="D20" i="7"/>
  <c r="D19" i="7"/>
  <c r="D23" i="7"/>
  <c r="C12" i="7"/>
  <c r="C6" i="7"/>
  <c r="C5" i="7"/>
  <c r="C5" i="6"/>
  <c r="C9" i="5"/>
  <c r="C18" i="5"/>
  <c r="C17" i="5"/>
  <c r="C16" i="5"/>
  <c r="C15" i="5"/>
  <c r="C14" i="5"/>
  <c r="C12" i="5"/>
  <c r="C11" i="5"/>
  <c r="C10" i="5"/>
  <c r="C5" i="5"/>
  <c r="J30" i="4"/>
  <c r="J29" i="4"/>
  <c r="J7" i="4"/>
  <c r="J9" i="4"/>
  <c r="C19" i="5" l="1"/>
  <c r="I20" i="4"/>
  <c r="I8" i="4"/>
  <c r="I13" i="4"/>
  <c r="J33" i="4"/>
  <c r="J26" i="4"/>
  <c r="J11" i="4"/>
  <c r="J18" i="4"/>
  <c r="J28" i="4"/>
  <c r="J24" i="4"/>
  <c r="J17" i="4"/>
  <c r="J10" i="4"/>
  <c r="J16" i="4"/>
  <c r="J15" i="4"/>
  <c r="J27" i="4"/>
  <c r="J14" i="4"/>
  <c r="J22" i="4"/>
  <c r="J25" i="4"/>
  <c r="J19" i="4"/>
  <c r="J32" i="4"/>
  <c r="J21" i="4"/>
  <c r="I33" i="4"/>
  <c r="I26" i="4"/>
  <c r="I11" i="4"/>
  <c r="I18" i="4"/>
  <c r="I28" i="4"/>
  <c r="I24" i="4"/>
  <c r="I17" i="4"/>
  <c r="I10" i="4"/>
  <c r="I16" i="4"/>
  <c r="I15" i="4"/>
  <c r="I23" i="4"/>
  <c r="I27" i="4"/>
  <c r="I14" i="4"/>
  <c r="I22" i="4"/>
  <c r="I25" i="4"/>
  <c r="I19" i="4"/>
  <c r="I30" i="4"/>
  <c r="I7" i="4"/>
  <c r="I32" i="4"/>
  <c r="I21" i="4"/>
  <c r="I9" i="4"/>
  <c r="I12" i="4"/>
  <c r="B3" i="2" l="1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C31" i="4" l="1"/>
  <c r="C34" i="4" s="1"/>
  <c r="I31" i="4" l="1"/>
  <c r="D23" i="4"/>
  <c r="D34" i="4" s="1"/>
  <c r="I34" i="4" l="1"/>
  <c r="C8" i="7"/>
  <c r="J23" i="4"/>
  <c r="C9" i="7" l="1"/>
  <c r="C6" i="5"/>
  <c r="C7" i="5" s="1"/>
  <c r="C21" i="5" s="1"/>
  <c r="D28" i="7" s="1"/>
  <c r="D29" i="7" s="1"/>
  <c r="D31" i="7" s="1"/>
  <c r="J34" i="4"/>
  <c r="C7" i="6" l="1"/>
  <c r="D8" i="6" l="1"/>
  <c r="D9" i="6" s="1"/>
</calcChain>
</file>

<file path=xl/sharedStrings.xml><?xml version="1.0" encoding="utf-8"?>
<sst xmlns="http://schemas.openxmlformats.org/spreadsheetml/2006/main" count="153" uniqueCount="106">
  <si>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</si>
  <si>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</si>
  <si>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</si>
  <si>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</si>
  <si>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</si>
  <si>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</si>
  <si>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</si>
  <si>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</si>
  <si>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</si>
  <si>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</si>
  <si>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</si>
  <si>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</si>
  <si>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</si>
  <si>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</si>
  <si>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</si>
  <si>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</si>
  <si>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</si>
  <si>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</si>
  <si>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</si>
  <si>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</si>
  <si>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</si>
  <si>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</si>
  <si>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</si>
  <si>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</si>
  <si>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</si>
  <si>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</si>
  <si>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</si>
  <si>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</si>
  <si>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</si>
  <si>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</si>
  <si>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</si>
  <si>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</si>
  <si>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</si>
  <si>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</si>
  <si>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</si>
  <si>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</si>
  <si>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</si>
  <si>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</si>
  <si>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</si>
  <si>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</si>
  <si>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</si>
  <si>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</si>
  <si>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</si>
  <si>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</si>
  <si>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</si>
  <si>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</si>
  <si>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</si>
  <si>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</si>
  <si>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</si>
  <si>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</si>
  <si>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</si>
  <si>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</si>
  <si>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</si>
  <si>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</si>
  <si>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</si>
  <si>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</si>
  <si>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</si>
  <si>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</si>
  <si>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</si>
  <si>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</si>
  <si>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</si>
  <si>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</si>
  <si>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</si>
  <si>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</si>
  <si>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</si>
  <si>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H</t>
  </si>
  <si>
    <t>F</t>
  </si>
  <si>
    <t>G</t>
  </si>
  <si>
    <t>For Year Ended December 31, 2020</t>
  </si>
  <si>
    <t>ANGIE</t>
  </si>
  <si>
    <t>A</t>
  </si>
  <si>
    <t>E</t>
  </si>
  <si>
    <t>Single-step Income Statement</t>
  </si>
  <si>
    <t>Revenues</t>
  </si>
  <si>
    <t>Expenses</t>
  </si>
  <si>
    <t>Net Income</t>
  </si>
  <si>
    <t>Total Revenue</t>
  </si>
  <si>
    <t>Total expenses</t>
  </si>
  <si>
    <t>Statement of Owner's Equity</t>
  </si>
  <si>
    <t>Net income</t>
  </si>
  <si>
    <t>Increase in Owner's equity</t>
  </si>
  <si>
    <t>Balance Sheet</t>
  </si>
  <si>
    <t>Assets</t>
  </si>
  <si>
    <t>Dr</t>
  </si>
  <si>
    <t>Cr</t>
  </si>
  <si>
    <t>Liabilities</t>
  </si>
  <si>
    <t>Owner's Equity</t>
  </si>
  <si>
    <t>Current Assets</t>
  </si>
  <si>
    <t>Current Liabilities</t>
  </si>
  <si>
    <t>Total current Assets</t>
  </si>
  <si>
    <t>Non- current Assets</t>
  </si>
  <si>
    <t>Total Non-current Assets</t>
  </si>
  <si>
    <t>Total Current Liabilities</t>
  </si>
  <si>
    <t>Non-current Liabilities</t>
  </si>
  <si>
    <t>Total Non-current Liabilities</t>
  </si>
  <si>
    <t>As of December 31, 2020</t>
  </si>
  <si>
    <t>Total Assets</t>
  </si>
  <si>
    <t>Total Liabilities</t>
  </si>
  <si>
    <t>Building net</t>
  </si>
  <si>
    <t xml:space="preserve">Building net = Building - Accumulated depreciation for Building   (750,000 - 310,000 = 440,000)   </t>
  </si>
  <si>
    <t>Retained Earnings as of December 31, 2021 = Beginning balance + Net income - Dividends (639,300-184,300 = 455000)</t>
  </si>
  <si>
    <t>Capital,  December 31</t>
  </si>
  <si>
    <t>Balanced Figures</t>
  </si>
  <si>
    <t>Total Equity</t>
  </si>
  <si>
    <t>Capital, January 1</t>
  </si>
  <si>
    <t>Federal Income tax is paid at 28% flat rate on the net income. In this case, the net income was a loss of $184,300. With the net income being a loss, the federal income tax will not be applied in this case.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</si>
</sst>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Times New Roman"/>
      <family val="1"/>
    </font>
    <font>
      <b/>
      <i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4" applyNumberFormat="0" applyFill="0" applyAlignment="0" applyProtection="0"/>
  </cellStyleXfs>
  <cellXfs count="62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  <xf numFmtId="0" fontId="13" fillId="0" borderId="0" xfId="0" applyNumberFormat="1" applyFont="1"/>
    <xf numFmtId="0" fontId="12" fillId="0" borderId="4" xfId="2" applyNumberFormat="1"/>
    <xf numFmtId="44" fontId="12" fillId="0" borderId="4" xfId="2" applyNumberFormat="1"/>
    <xf numFmtId="165" fontId="12" fillId="0" borderId="4" xfId="2" applyNumberFormat="1"/>
    <xf numFmtId="165" fontId="0" fillId="0" borderId="0" xfId="0" applyNumberFormat="1" applyFont="1"/>
    <xf numFmtId="165" fontId="8" fillId="0" borderId="0" xfId="1" applyNumberFormat="1" applyFont="1"/>
    <xf numFmtId="0" fontId="0" fillId="0" borderId="5" xfId="0" applyNumberFormat="1" applyFont="1" applyBorder="1"/>
    <xf numFmtId="0" fontId="0" fillId="0" borderId="6" xfId="0" applyNumberFormat="1" applyFont="1" applyBorder="1"/>
    <xf numFmtId="0" fontId="14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0" fillId="0" borderId="7" xfId="0" applyNumberFormat="1" applyFont="1" applyBorder="1"/>
    <xf numFmtId="0" fontId="8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0" fontId="16" fillId="0" borderId="0" xfId="0" applyNumberFormat="1" applyFont="1"/>
    <xf numFmtId="0" fontId="16" fillId="0" borderId="0" xfId="0" applyNumberFormat="1" applyFont="1" applyAlignment="1">
      <alignment vertical="top"/>
    </xf>
    <xf numFmtId="0" fontId="1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vertical="top" wrapText="1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="150" zoomScaleNormal="150" workbookViewId="0">
      <selection activeCell="G1" sqref="G1"/>
    </sheetView>
  </sheetViews>
  <sheetFormatPr defaultRowHeight="14.5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69</v>
      </c>
      <c r="G1" s="4">
        <f>SUM(D2:D6)</f>
        <v>36000</v>
      </c>
    </row>
    <row r="2" spans="1:7">
      <c r="A2" s="1" t="s">
        <v>70</v>
      </c>
      <c r="B2">
        <f>CODE(A2)</f>
        <v>65</v>
      </c>
      <c r="C2">
        <v>64</v>
      </c>
      <c r="D2">
        <f>(B2-C2)*1000</f>
        <v>1000</v>
      </c>
    </row>
    <row r="3" spans="1:7">
      <c r="A3" s="1" t="s">
        <v>8</v>
      </c>
      <c r="B3">
        <f>CODE(A3)</f>
        <v>78</v>
      </c>
      <c r="C3">
        <v>64</v>
      </c>
      <c r="D3">
        <f t="shared" ref="D3:D27" si="0">(B3-C3)*1000</f>
        <v>14000</v>
      </c>
    </row>
    <row r="4" spans="1:7">
      <c r="A4" s="1" t="s">
        <v>67</v>
      </c>
      <c r="B4">
        <f t="shared" ref="B4:B27" si="1">CODE(A4)</f>
        <v>71</v>
      </c>
      <c r="C4">
        <v>64</v>
      </c>
      <c r="D4">
        <f t="shared" si="0"/>
        <v>7000</v>
      </c>
    </row>
    <row r="5" spans="1:7">
      <c r="A5" s="1" t="s">
        <v>3</v>
      </c>
      <c r="B5">
        <f t="shared" si="1"/>
        <v>73</v>
      </c>
      <c r="C5">
        <v>64</v>
      </c>
      <c r="D5">
        <f t="shared" si="0"/>
        <v>9000</v>
      </c>
    </row>
    <row r="6" spans="1:7">
      <c r="A6" s="1" t="s">
        <v>71</v>
      </c>
      <c r="B6">
        <f t="shared" si="1"/>
        <v>69</v>
      </c>
      <c r="C6">
        <v>64</v>
      </c>
      <c r="D6">
        <f t="shared" si="0"/>
        <v>5000</v>
      </c>
    </row>
    <row r="7" spans="1:7">
      <c r="A7" s="1" t="s">
        <v>66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67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65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abSelected="1" topLeftCell="A25" workbookViewId="0">
      <selection activeCell="C39" sqref="C39"/>
    </sheetView>
  </sheetViews>
  <sheetFormatPr defaultRowHeight="14.5"/>
  <cols>
    <col min="2" max="2" width="37.26953125" bestFit="1" customWidth="1"/>
    <col min="3" max="4" width="18.1796875" bestFit="1" customWidth="1"/>
    <col min="5" max="5" width="5" bestFit="1" customWidth="1"/>
    <col min="6" max="6" width="18.1796875" bestFit="1" customWidth="1"/>
    <col min="7" max="7" width="5" bestFit="1" customWidth="1"/>
    <col min="8" max="10" width="18.179687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68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5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5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5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5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5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5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5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5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5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5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5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5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5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5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5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5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5">
      <c r="A23" s="17">
        <v>430</v>
      </c>
      <c r="B23" s="13" t="s">
        <v>53</v>
      </c>
      <c r="C23" s="14"/>
      <c r="D23" s="22">
        <f>NAME!G1</f>
        <v>36000</v>
      </c>
      <c r="E23" s="18"/>
      <c r="F23" s="14"/>
      <c r="G23" s="20"/>
      <c r="H23" s="18"/>
      <c r="I23" s="14">
        <f t="shared" si="0"/>
        <v>0</v>
      </c>
      <c r="J23" s="14">
        <f t="shared" si="2"/>
        <v>36000</v>
      </c>
    </row>
    <row r="24" spans="1:10" ht="15.5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5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5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5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5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5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5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5">
      <c r="A31" s="17">
        <v>129</v>
      </c>
      <c r="B31" s="13" t="s">
        <v>35</v>
      </c>
      <c r="C31" s="14">
        <f>NAME!G1</f>
        <v>36000</v>
      </c>
      <c r="D31" s="14"/>
      <c r="E31" s="14"/>
      <c r="F31" s="14"/>
      <c r="G31" s="16"/>
      <c r="H31" s="14"/>
      <c r="I31" s="14">
        <f>C31+F31</f>
        <v>36000</v>
      </c>
      <c r="J31" s="14"/>
    </row>
    <row r="32" spans="1:10" ht="15.5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5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" thickBot="1">
      <c r="A34" s="26"/>
      <c r="B34" s="13" t="s">
        <v>64</v>
      </c>
      <c r="C34" s="27">
        <f>SUM(C7:C33)</f>
        <v>7057000</v>
      </c>
      <c r="D34" s="27">
        <f>SUM(D7:D33)</f>
        <v>1615000</v>
      </c>
      <c r="E34" s="28"/>
      <c r="F34" s="27"/>
      <c r="G34" s="29"/>
      <c r="H34" s="27"/>
      <c r="I34" s="27">
        <f>SUM(I7:I33)</f>
        <v>4589600</v>
      </c>
      <c r="J34" s="27">
        <f>SUM(J7:J33)</f>
        <v>4589600</v>
      </c>
      <c r="L34" s="37"/>
    </row>
    <row r="35" spans="1:12" ht="18" thickTop="1">
      <c r="A35" s="38"/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/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/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/>
    </row>
    <row r="39" spans="1:12">
      <c r="A39" s="32"/>
    </row>
    <row r="40" spans="1:12">
      <c r="A40" s="32"/>
    </row>
  </sheetData>
  <sortState ref="A7:J33">
    <sortCondition ref="B7:B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E1E1-B3EA-49C9-85A9-ADB49889ABF1}">
  <dimension ref="A1:C30"/>
  <sheetViews>
    <sheetView topLeftCell="A16" workbookViewId="0">
      <selection activeCell="B24" sqref="B24:C30"/>
    </sheetView>
  </sheetViews>
  <sheetFormatPr defaultRowHeight="14.5"/>
  <cols>
    <col min="1" max="1" width="10.36328125" bestFit="1" customWidth="1"/>
    <col min="2" max="2" width="34" bestFit="1" customWidth="1"/>
    <col min="3" max="3" width="14.90625" bestFit="1" customWidth="1"/>
  </cols>
  <sheetData>
    <row r="1" spans="1:3">
      <c r="B1" s="6" t="s">
        <v>22</v>
      </c>
    </row>
    <row r="2" spans="1:3">
      <c r="B2" s="6" t="s">
        <v>72</v>
      </c>
    </row>
    <row r="3" spans="1:3">
      <c r="B3" s="6" t="s">
        <v>68</v>
      </c>
    </row>
    <row r="5" spans="1:3" ht="15.5">
      <c r="A5" s="53" t="s">
        <v>73</v>
      </c>
      <c r="B5" s="39" t="s">
        <v>52</v>
      </c>
      <c r="C5" s="44">
        <f>Jardine!J29</f>
        <v>2721000</v>
      </c>
    </row>
    <row r="6" spans="1:3" ht="15.5">
      <c r="B6" s="13" t="s">
        <v>53</v>
      </c>
      <c r="C6" s="43">
        <f>Jardine!J23</f>
        <v>36000</v>
      </c>
    </row>
    <row r="7" spans="1:3" ht="15" thickBot="1">
      <c r="B7" s="1" t="s">
        <v>76</v>
      </c>
      <c r="C7" s="42">
        <f>C5+C6</f>
        <v>2757000</v>
      </c>
    </row>
    <row r="8" spans="1:3" ht="15" thickTop="1">
      <c r="B8" s="1"/>
      <c r="C8" s="2"/>
    </row>
    <row r="9" spans="1:3" ht="15.5">
      <c r="A9" s="53" t="s">
        <v>74</v>
      </c>
      <c r="B9" s="55" t="s">
        <v>54</v>
      </c>
      <c r="C9" s="43">
        <f>Jardine!I15</f>
        <v>1463000</v>
      </c>
    </row>
    <row r="10" spans="1:3" ht="15.5">
      <c r="A10" s="1"/>
      <c r="B10" s="55" t="s">
        <v>56</v>
      </c>
      <c r="C10" s="43">
        <f>Jardine!I10</f>
        <v>52000</v>
      </c>
    </row>
    <row r="11" spans="1:3" ht="15.5">
      <c r="B11" s="55" t="s">
        <v>61</v>
      </c>
      <c r="C11" s="43">
        <f>Jardine!I11</f>
        <v>102000</v>
      </c>
    </row>
    <row r="12" spans="1:3" ht="15.5">
      <c r="B12" s="55" t="s">
        <v>57</v>
      </c>
      <c r="C12" s="43">
        <f>Jardine!I17</f>
        <v>4300</v>
      </c>
    </row>
    <row r="13" spans="1:3" ht="15.5">
      <c r="B13" s="55" t="s">
        <v>55</v>
      </c>
      <c r="C13" s="43">
        <f>Jardine!I16</f>
        <v>185000</v>
      </c>
    </row>
    <row r="14" spans="1:3" ht="15.5">
      <c r="B14" s="55" t="s">
        <v>60</v>
      </c>
      <c r="C14" s="43">
        <f>Jardine!I18</f>
        <v>70000</v>
      </c>
    </row>
    <row r="15" spans="1:3" ht="15.5">
      <c r="B15" s="55" t="s">
        <v>58</v>
      </c>
      <c r="C15" s="43">
        <f>Jardine!I24</f>
        <v>42000</v>
      </c>
    </row>
    <row r="16" spans="1:3" ht="15.5">
      <c r="B16" s="55" t="s">
        <v>62</v>
      </c>
      <c r="C16" s="43">
        <f>Jardine!I26</f>
        <v>73000</v>
      </c>
    </row>
    <row r="17" spans="1:3" ht="15.5">
      <c r="B17" s="55" t="s">
        <v>59</v>
      </c>
      <c r="C17" s="43">
        <f>Jardine!I28</f>
        <v>907000</v>
      </c>
    </row>
    <row r="18" spans="1:3" ht="15.5">
      <c r="B18" s="55" t="s">
        <v>63</v>
      </c>
      <c r="C18" s="43">
        <f>Jardine!I33</f>
        <v>43000</v>
      </c>
    </row>
    <row r="19" spans="1:3" ht="15" thickBot="1">
      <c r="B19" s="56" t="s">
        <v>77</v>
      </c>
      <c r="C19" s="41">
        <f>C9+C10+C11+C12+C13+C14+C15+C16+C17+C18</f>
        <v>2941300</v>
      </c>
    </row>
    <row r="20" spans="1:3" ht="15" thickTop="1">
      <c r="A20" s="1"/>
      <c r="C20" s="2"/>
    </row>
    <row r="21" spans="1:3" ht="15" thickBot="1">
      <c r="B21" s="54" t="s">
        <v>75</v>
      </c>
      <c r="C21" s="42">
        <f>C7-C19</f>
        <v>-184300</v>
      </c>
    </row>
    <row r="22" spans="1:3" ht="15" thickTop="1"/>
    <row r="24" spans="1:3">
      <c r="B24" s="61" t="s">
        <v>105</v>
      </c>
      <c r="C24" s="61"/>
    </row>
    <row r="25" spans="1:3">
      <c r="B25" s="61"/>
      <c r="C25" s="61"/>
    </row>
    <row r="26" spans="1:3">
      <c r="B26" s="61"/>
      <c r="C26" s="61"/>
    </row>
    <row r="27" spans="1:3">
      <c r="B27" s="61"/>
      <c r="C27" s="61"/>
    </row>
    <row r="28" spans="1:3">
      <c r="B28" s="61"/>
      <c r="C28" s="61"/>
    </row>
    <row r="29" spans="1:3">
      <c r="B29" s="61"/>
      <c r="C29" s="61"/>
    </row>
    <row r="30" spans="1:3">
      <c r="B30" s="61"/>
      <c r="C30" s="61"/>
    </row>
  </sheetData>
  <mergeCells count="1">
    <mergeCell ref="B24:C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07A1-0433-42F3-BBF7-C2D820FF0DF9}">
  <dimension ref="A1:E10"/>
  <sheetViews>
    <sheetView workbookViewId="0">
      <selection activeCell="C11" sqref="C11"/>
    </sheetView>
  </sheetViews>
  <sheetFormatPr defaultRowHeight="14.5"/>
  <cols>
    <col min="2" max="2" width="24.7265625" bestFit="1" customWidth="1"/>
  </cols>
  <sheetData>
    <row r="1" spans="1:5" ht="20" customHeight="1">
      <c r="B1" s="57" t="s">
        <v>22</v>
      </c>
      <c r="C1" s="58"/>
      <c r="D1" s="58"/>
      <c r="E1" s="58"/>
    </row>
    <row r="2" spans="1:5" ht="20" customHeight="1">
      <c r="B2" s="57" t="s">
        <v>78</v>
      </c>
      <c r="C2" s="58"/>
      <c r="D2" s="58"/>
      <c r="E2" s="58"/>
    </row>
    <row r="3" spans="1:5" ht="20" customHeight="1" thickBot="1">
      <c r="A3" s="45"/>
      <c r="B3" s="59" t="s">
        <v>68</v>
      </c>
      <c r="C3" s="60"/>
      <c r="D3" s="60"/>
      <c r="E3" s="60"/>
    </row>
    <row r="4" spans="1:5">
      <c r="B4" s="1" t="s">
        <v>104</v>
      </c>
      <c r="D4">
        <v>0</v>
      </c>
    </row>
    <row r="5" spans="1:5">
      <c r="B5" s="1" t="s">
        <v>50</v>
      </c>
      <c r="C5">
        <f>Jardine!J14</f>
        <v>400000</v>
      </c>
    </row>
    <row r="6" spans="1:5" ht="15.5">
      <c r="B6" s="13" t="s">
        <v>51</v>
      </c>
      <c r="C6">
        <f>Jardine!J27</f>
        <v>639300</v>
      </c>
    </row>
    <row r="7" spans="1:5" ht="15" thickBot="1">
      <c r="A7" s="1"/>
      <c r="B7" s="1" t="s">
        <v>79</v>
      </c>
      <c r="C7" s="46">
        <f>'Single Step Income'!C21</f>
        <v>-184300</v>
      </c>
    </row>
    <row r="8" spans="1:5">
      <c r="B8" s="1" t="s">
        <v>80</v>
      </c>
      <c r="D8">
        <f>C5+C6+C7</f>
        <v>855000</v>
      </c>
    </row>
    <row r="9" spans="1:5" ht="15" thickBot="1">
      <c r="B9" s="1" t="s">
        <v>101</v>
      </c>
      <c r="D9" s="40">
        <f>D4+D8</f>
        <v>855000</v>
      </c>
    </row>
    <row r="10" spans="1:5" ht="15" thickTop="1"/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186C-CB16-42B5-ADB2-6153BC9AC4CD}">
  <dimension ref="A1:E43"/>
  <sheetViews>
    <sheetView workbookViewId="0">
      <selection activeCell="H11" sqref="H11"/>
    </sheetView>
  </sheetViews>
  <sheetFormatPr defaultRowHeight="14.5"/>
  <cols>
    <col min="1" max="1" width="13.453125" bestFit="1" customWidth="1"/>
    <col min="2" max="2" width="32.36328125" bestFit="1" customWidth="1"/>
  </cols>
  <sheetData>
    <row r="1" spans="1:5" ht="20" customHeight="1">
      <c r="B1" s="57" t="s">
        <v>22</v>
      </c>
      <c r="C1" s="58"/>
      <c r="D1" s="58"/>
      <c r="E1" s="58"/>
    </row>
    <row r="2" spans="1:5" ht="20" customHeight="1">
      <c r="B2" s="57" t="s">
        <v>81</v>
      </c>
      <c r="C2" s="58"/>
      <c r="D2" s="58"/>
      <c r="E2" s="58"/>
    </row>
    <row r="3" spans="1:5" ht="20" customHeight="1" thickBot="1">
      <c r="B3" s="59" t="s">
        <v>95</v>
      </c>
      <c r="C3" s="60"/>
      <c r="D3" s="60"/>
      <c r="E3" s="60"/>
    </row>
    <row r="4" spans="1:5">
      <c r="A4" s="1" t="s">
        <v>82</v>
      </c>
      <c r="B4" s="48" t="s">
        <v>87</v>
      </c>
      <c r="C4" s="1" t="s">
        <v>83</v>
      </c>
      <c r="D4" s="1" t="s">
        <v>84</v>
      </c>
    </row>
    <row r="5" spans="1:5">
      <c r="B5" s="1" t="s">
        <v>32</v>
      </c>
      <c r="C5">
        <f>Jardine!I13</f>
        <v>215000</v>
      </c>
    </row>
    <row r="6" spans="1:5" ht="15.5">
      <c r="B6" s="13" t="s">
        <v>33</v>
      </c>
      <c r="C6">
        <f>Jardine!I8</f>
        <v>344000</v>
      </c>
    </row>
    <row r="7" spans="1:5" ht="15.5">
      <c r="B7" s="13" t="s">
        <v>36</v>
      </c>
      <c r="C7">
        <f>Jardine!I20</f>
        <v>33300</v>
      </c>
    </row>
    <row r="8" spans="1:5" ht="15.5">
      <c r="B8" s="13" t="s">
        <v>35</v>
      </c>
      <c r="C8">
        <f>Jardine!I31</f>
        <v>36000</v>
      </c>
    </row>
    <row r="9" spans="1:5" ht="15.5">
      <c r="B9" s="13" t="s">
        <v>89</v>
      </c>
      <c r="C9" s="49">
        <f>C5+C6+C7+C8</f>
        <v>628300</v>
      </c>
    </row>
    <row r="10" spans="1:5" ht="15.5">
      <c r="B10" s="47" t="s">
        <v>90</v>
      </c>
    </row>
    <row r="11" spans="1:5" ht="15.5">
      <c r="B11" s="13" t="s">
        <v>98</v>
      </c>
      <c r="C11">
        <f>Jardine!I12-Jardine!J9</f>
        <v>440000</v>
      </c>
    </row>
    <row r="12" spans="1:5" ht="15.5">
      <c r="B12" s="13" t="s">
        <v>41</v>
      </c>
      <c r="C12">
        <f>Jardine!I21</f>
        <v>70000</v>
      </c>
    </row>
    <row r="13" spans="1:5" ht="15.5">
      <c r="B13" s="13" t="s">
        <v>42</v>
      </c>
      <c r="C13">
        <f>Jardine!I32</f>
        <v>200000</v>
      </c>
    </row>
    <row r="14" spans="1:5" ht="15.5">
      <c r="B14" s="50" t="s">
        <v>91</v>
      </c>
      <c r="C14" s="49">
        <f>C11+C12+C13</f>
        <v>710000</v>
      </c>
    </row>
    <row r="15" spans="1:5" ht="16" thickBot="1">
      <c r="B15" s="50" t="s">
        <v>96</v>
      </c>
      <c r="C15" s="40">
        <f>C9+C14</f>
        <v>1338300</v>
      </c>
    </row>
    <row r="16" spans="1:5" ht="16" thickTop="1">
      <c r="A16" s="1" t="s">
        <v>85</v>
      </c>
      <c r="B16" s="51" t="s">
        <v>88</v>
      </c>
    </row>
    <row r="17" spans="1:4" ht="15.5">
      <c r="A17" s="1"/>
      <c r="B17" s="13" t="s">
        <v>47</v>
      </c>
      <c r="D17">
        <f>Jardine!J25</f>
        <v>10000</v>
      </c>
    </row>
    <row r="18" spans="1:4" ht="15.5">
      <c r="B18" s="13" t="s">
        <v>45</v>
      </c>
      <c r="D18">
        <f>Jardine!J30</f>
        <v>70000</v>
      </c>
    </row>
    <row r="19" spans="1:4" ht="15.5">
      <c r="B19" s="13" t="s">
        <v>46</v>
      </c>
      <c r="D19">
        <f>Jardine!J19</f>
        <v>30000</v>
      </c>
    </row>
    <row r="20" spans="1:4" ht="15.5">
      <c r="B20" s="13" t="s">
        <v>43</v>
      </c>
      <c r="D20">
        <f>Jardine!J7</f>
        <v>119300</v>
      </c>
    </row>
    <row r="21" spans="1:4" ht="15.5">
      <c r="B21" s="13" t="s">
        <v>92</v>
      </c>
      <c r="D21" s="49">
        <f>D17+D18+D19+D20</f>
        <v>229300</v>
      </c>
    </row>
    <row r="22" spans="1:4" ht="15.5">
      <c r="B22" s="47" t="s">
        <v>93</v>
      </c>
    </row>
    <row r="23" spans="1:4" ht="15.5">
      <c r="B23" s="13" t="s">
        <v>49</v>
      </c>
      <c r="D23">
        <f>Jardine!J22</f>
        <v>254000</v>
      </c>
    </row>
    <row r="24" spans="1:4" ht="15.5">
      <c r="B24" s="50" t="s">
        <v>94</v>
      </c>
      <c r="D24" s="49">
        <f>D23</f>
        <v>254000</v>
      </c>
    </row>
    <row r="25" spans="1:4" ht="16" thickBot="1">
      <c r="B25" s="50" t="s">
        <v>97</v>
      </c>
      <c r="D25" s="40">
        <f>D21+D24</f>
        <v>483300</v>
      </c>
    </row>
    <row r="26" spans="1:4" ht="15" thickTop="1">
      <c r="A26" s="1" t="s">
        <v>86</v>
      </c>
    </row>
    <row r="27" spans="1:4">
      <c r="B27" s="1" t="s">
        <v>50</v>
      </c>
      <c r="D27">
        <f>Jardine!J14</f>
        <v>400000</v>
      </c>
    </row>
    <row r="28" spans="1:4" ht="15.5">
      <c r="B28" s="13" t="s">
        <v>51</v>
      </c>
      <c r="D28">
        <f>Jardine!J27+'Single Step Income'!C21</f>
        <v>455000</v>
      </c>
    </row>
    <row r="29" spans="1:4" ht="16" thickBot="1">
      <c r="B29" s="50" t="s">
        <v>103</v>
      </c>
      <c r="D29" s="40">
        <f>D27+D28</f>
        <v>855000</v>
      </c>
    </row>
    <row r="30" spans="1:4" ht="15" thickTop="1"/>
    <row r="31" spans="1:4" ht="15" thickBot="1">
      <c r="B31" s="52" t="s">
        <v>102</v>
      </c>
      <c r="C31" s="40">
        <f>C15</f>
        <v>1338300</v>
      </c>
      <c r="D31" s="40">
        <f>D25+D29</f>
        <v>1338300</v>
      </c>
    </row>
    <row r="32" spans="1:4" ht="15" thickTop="1"/>
    <row r="34" spans="1:2">
      <c r="A34" s="61" t="s">
        <v>99</v>
      </c>
      <c r="B34" s="61"/>
    </row>
    <row r="35" spans="1:2">
      <c r="A35" s="61"/>
      <c r="B35" s="61"/>
    </row>
    <row r="36" spans="1:2">
      <c r="A36" s="61"/>
      <c r="B36" s="61"/>
    </row>
    <row r="37" spans="1:2">
      <c r="A37" s="61"/>
      <c r="B37" s="61"/>
    </row>
    <row r="38" spans="1:2">
      <c r="A38" s="61"/>
      <c r="B38" s="61"/>
    </row>
    <row r="39" spans="1:2">
      <c r="A39" s="61" t="s">
        <v>100</v>
      </c>
      <c r="B39" s="61"/>
    </row>
    <row r="40" spans="1:2">
      <c r="A40" s="61"/>
      <c r="B40" s="61"/>
    </row>
    <row r="41" spans="1:2">
      <c r="A41" s="61"/>
      <c r="B41" s="61"/>
    </row>
    <row r="42" spans="1:2">
      <c r="A42" s="61"/>
      <c r="B42" s="61"/>
    </row>
    <row r="43" spans="1:2">
      <c r="A43" s="61"/>
      <c r="B43" s="61"/>
    </row>
  </sheetData>
  <mergeCells count="5">
    <mergeCell ref="B1:E1"/>
    <mergeCell ref="B2:E2"/>
    <mergeCell ref="B3:E3"/>
    <mergeCell ref="A34:B38"/>
    <mergeCell ref="A39:B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NAME</vt:lpstr>
      <vt:lpstr>Jardine</vt:lpstr>
      <vt:lpstr>Single Step Income</vt:lpstr>
      <vt:lpstr>Statement of Owner's Equity</vt:lpstr>
      <vt:lpstr>Classified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User</cp:lastModifiedBy>
  <dcterms:created xsi:type="dcterms:W3CDTF">2019-10-10T16:03:49Z</dcterms:created>
  <dcterms:modified xsi:type="dcterms:W3CDTF">2021-10-17T01:11:39Z</dcterms:modified>
</cp:coreProperties>
</file>